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\Desktop\Dropbox\H2OCHCl3\submission\rapid_method\detection_limit\"/>
    </mc:Choice>
  </mc:AlternateContent>
  <xr:revisionPtr revIDLastSave="0" documentId="13_ncr:1_{F8731B4C-19C8-4DE7-B57A-C3F5570BFA25}" xr6:coauthVersionLast="46" xr6:coauthVersionMax="46" xr10:uidLastSave="{00000000-0000-0000-0000-000000000000}"/>
  <bookViews>
    <workbookView xWindow="-110" yWindow="-110" windowWidth="19420" windowHeight="10420" activeTab="4" xr2:uid="{00000000-000D-0000-FFFF-FFFF00000000}"/>
  </bookViews>
  <sheets>
    <sheet name="Arkusz1" sheetId="1" r:id="rId1"/>
    <sheet name="PB1" sheetId="2" r:id="rId2"/>
    <sheet name="PB2" sheetId="3" r:id="rId3"/>
    <sheet name="PB3" sheetId="4" r:id="rId4"/>
    <sheet name="PB4" sheetId="5" r:id="rId5"/>
    <sheet name="Arkusz5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4" l="1"/>
  <c r="G8" i="4"/>
  <c r="J7" i="4"/>
  <c r="G7" i="4"/>
  <c r="J6" i="4"/>
  <c r="G6" i="4"/>
  <c r="J5" i="4"/>
  <c r="G5" i="4"/>
  <c r="J8" i="5"/>
  <c r="G8" i="5"/>
  <c r="J7" i="5"/>
  <c r="G7" i="5"/>
  <c r="J6" i="5"/>
  <c r="G6" i="5"/>
  <c r="J8" i="3"/>
  <c r="G8" i="3"/>
  <c r="J7" i="3"/>
  <c r="G7" i="3"/>
  <c r="J8" i="2"/>
  <c r="G8" i="2"/>
  <c r="J7" i="2"/>
  <c r="G7" i="2"/>
  <c r="J6" i="2"/>
  <c r="G6" i="2"/>
  <c r="J5" i="2"/>
  <c r="G5" i="2"/>
  <c r="M5" i="1"/>
  <c r="M6" i="1"/>
  <c r="M7" i="1"/>
  <c r="M8" i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4" i="1"/>
  <c r="J20" i="1"/>
  <c r="J19" i="1"/>
  <c r="J18" i="1"/>
  <c r="J17" i="1"/>
  <c r="J14" i="1"/>
  <c r="J13" i="1"/>
  <c r="J8" i="1"/>
  <c r="J7" i="1"/>
  <c r="J6" i="1"/>
  <c r="J5" i="1"/>
  <c r="J24" i="1"/>
  <c r="J23" i="1"/>
  <c r="J25" i="1"/>
  <c r="E20" i="1"/>
  <c r="F20" i="1" s="1"/>
  <c r="E19" i="1"/>
  <c r="F19" i="1" s="1"/>
  <c r="E18" i="1"/>
  <c r="F18" i="1" s="1"/>
  <c r="E17" i="1"/>
  <c r="F17" i="1" s="1"/>
  <c r="E16" i="1"/>
  <c r="F16" i="1" s="1"/>
  <c r="E14" i="1"/>
  <c r="F14" i="1" s="1"/>
  <c r="E13" i="1"/>
  <c r="F13" i="1" s="1"/>
  <c r="E12" i="1"/>
  <c r="F12" i="1" s="1"/>
  <c r="E11" i="1"/>
  <c r="F11" i="1" s="1"/>
  <c r="E10" i="1"/>
  <c r="F10" i="1" s="1"/>
  <c r="E8" i="1"/>
  <c r="F8" i="1" s="1"/>
  <c r="E7" i="1"/>
  <c r="F7" i="1" s="1"/>
  <c r="E6" i="1"/>
  <c r="F6" i="1" s="1"/>
  <c r="E5" i="1"/>
  <c r="F5" i="1" s="1"/>
  <c r="E4" i="1"/>
  <c r="F4" i="1" s="1"/>
  <c r="E24" i="1"/>
  <c r="F24" i="1" s="1"/>
  <c r="E23" i="1"/>
  <c r="F23" i="1" s="1"/>
  <c r="E22" i="1"/>
  <c r="E21" i="1"/>
  <c r="E25" i="1"/>
  <c r="F25" i="1" s="1"/>
</calcChain>
</file>

<file path=xl/sharedStrings.xml><?xml version="1.0" encoding="utf-8"?>
<sst xmlns="http://schemas.openxmlformats.org/spreadsheetml/2006/main" count="179" uniqueCount="26">
  <si>
    <t>Protein code</t>
  </si>
  <si>
    <t>MW</t>
  </si>
  <si>
    <t>%W</t>
  </si>
  <si>
    <t>Amount</t>
  </si>
  <si>
    <t>PB0004</t>
  </si>
  <si>
    <t>PB0003</t>
  </si>
  <si>
    <t>PB0002</t>
  </si>
  <si>
    <t>PB0001</t>
  </si>
  <si>
    <t>Signal intensity (1)</t>
  </si>
  <si>
    <t>Signal intensity(2)</t>
  </si>
  <si>
    <t>n w</t>
  </si>
  <si>
    <t>AVG sig intensity</t>
  </si>
  <si>
    <t>Staining with chloroform saturated water</t>
  </si>
  <si>
    <t>Staining with Coomasie</t>
  </si>
  <si>
    <t>N[pmol] W</t>
  </si>
  <si>
    <t>Nprot</t>
  </si>
  <si>
    <t xml:space="preserve">Protein </t>
  </si>
  <si>
    <t>Protein</t>
  </si>
  <si>
    <t>Protein amount/band [ng]</t>
  </si>
  <si>
    <t>n/d</t>
  </si>
  <si>
    <t>Gels stained with chloroform containing mixture</t>
  </si>
  <si>
    <t>Gels stained with Coomasie</t>
  </si>
  <si>
    <t>MW [kDA]</t>
  </si>
  <si>
    <t>Adj. Vol.(band signal) gel 1
(Int)</t>
  </si>
  <si>
    <t>Adj. Vol.(band signal) gel 2
(Int)</t>
  </si>
  <si>
    <t>Average Adj. Vol.(band signal)
(Int)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</si>
</sst>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1" xfId="0" applyFill="1" applyBorder="1"/>
    <xf numFmtId="0" fontId="0" fillId="7" borderId="1" xfId="0" applyFill="1" applyBorder="1" applyAlignment="1">
      <alignment horizontal="center" wrapText="1"/>
    </xf>
    <xf numFmtId="0" fontId="0" fillId="0" borderId="1" xfId="0" applyBorder="1"/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0" fillId="7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PB0001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PB0001_chloroform</c:v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Arkusz1!$D$4:$D$8</c:f>
              <c:numCache>
                <c:formatCode>General</c:formatCode>
                <c:ptCount val="5"/>
                <c:pt idx="0">
                  <c:v>62.5</c:v>
                </c:pt>
                <c:pt idx="1">
                  <c:v>125</c:v>
                </c:pt>
                <c:pt idx="2">
                  <c:v>250</c:v>
                </c:pt>
                <c:pt idx="3">
                  <c:v>500</c:v>
                </c:pt>
                <c:pt idx="4">
                  <c:v>1000</c:v>
                </c:pt>
              </c:numCache>
            </c:numRef>
          </c:cat>
          <c:val>
            <c:numRef>
              <c:f>Arkusz1!$J$4:$J$8</c:f>
              <c:numCache>
                <c:formatCode>General</c:formatCode>
                <c:ptCount val="5"/>
                <c:pt idx="0">
                  <c:v>0</c:v>
                </c:pt>
                <c:pt idx="1">
                  <c:v>132866.5</c:v>
                </c:pt>
                <c:pt idx="2">
                  <c:v>398646.5</c:v>
                </c:pt>
                <c:pt idx="3">
                  <c:v>864467</c:v>
                </c:pt>
                <c:pt idx="4">
                  <c:v>1914411.5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2F0-42AE-AF9C-781E63171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7081967"/>
        <c:axId val="1747085711"/>
      </c:barChart>
      <c:catAx>
        <c:axId val="174708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7085711"/>
        <c:crosses val="autoZero"/>
        <c:auto val="1"/>
        <c:lblAlgn val="ctr"/>
        <c:lblOffset val="100"/>
        <c:noMultiLvlLbl val="0"/>
      </c:catAx>
      <c:valAx>
        <c:axId val="174708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7081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PB0002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PB0002 - Chloroform</c:v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Arkusz1!$D$10:$D$14</c:f>
              <c:numCache>
                <c:formatCode>General</c:formatCode>
                <c:ptCount val="5"/>
                <c:pt idx="0">
                  <c:v>62.5</c:v>
                </c:pt>
                <c:pt idx="1">
                  <c:v>125</c:v>
                </c:pt>
                <c:pt idx="2">
                  <c:v>250</c:v>
                </c:pt>
                <c:pt idx="3">
                  <c:v>500</c:v>
                </c:pt>
                <c:pt idx="4">
                  <c:v>1000</c:v>
                </c:pt>
              </c:numCache>
            </c:numRef>
          </c:cat>
          <c:val>
            <c:numRef>
              <c:f>Arkusz1!$J$13:$J$14</c:f>
              <c:numCache>
                <c:formatCode>General</c:formatCode>
                <c:ptCount val="2"/>
                <c:pt idx="0">
                  <c:v>142100.5</c:v>
                </c:pt>
                <c:pt idx="1">
                  <c:v>451021.5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6-4F29-BF12-293E7D235901}"/>
            </c:ext>
          </c:extLst>
        </c:ser>
        <c:ser>
          <c:idx val="1"/>
          <c:order val="1"/>
          <c:tx>
            <c:v>PB0002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Arkusz1!$D$10:$D$14</c:f>
              <c:numCache>
                <c:formatCode>General</c:formatCode>
                <c:ptCount val="5"/>
                <c:pt idx="0">
                  <c:v>62.5</c:v>
                </c:pt>
                <c:pt idx="1">
                  <c:v>125</c:v>
                </c:pt>
                <c:pt idx="2">
                  <c:v>250</c:v>
                </c:pt>
                <c:pt idx="3">
                  <c:v>500</c:v>
                </c:pt>
                <c:pt idx="4">
                  <c:v>1000</c:v>
                </c:pt>
              </c:numCache>
            </c:numRef>
          </c:cat>
          <c:val>
            <c:numRef>
              <c:f>Arkusz1!$M$13:$M$14</c:f>
              <c:numCache>
                <c:formatCode>General</c:formatCode>
                <c:ptCount val="2"/>
                <c:pt idx="0">
                  <c:v>177632</c:v>
                </c:pt>
                <c:pt idx="1">
                  <c:v>275512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6-4F29-BF12-293E7D235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7081967"/>
        <c:axId val="1747085711"/>
      </c:barChart>
      <c:catAx>
        <c:axId val="174708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7085711"/>
        <c:crosses val="autoZero"/>
        <c:auto val="1"/>
        <c:lblAlgn val="ctr"/>
        <c:lblOffset val="100"/>
        <c:noMultiLvlLbl val="0"/>
      </c:catAx>
      <c:valAx>
        <c:axId val="174708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7081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41275</xdr:colOff>
      <xdr:row>42</xdr:row>
      <xdr:rowOff>3175</xdr:rowOff>
    </xdr:from>
    <xdr:to>
      <xdr:col>7</xdr:col>
      <xdr:colOff>473075</xdr:colOff>
      <xdr:row>56</xdr:row>
      <xdr:rowOff>168275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8A8FD7B3-6727-43A0-9A45-8BB2C67E79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42</xdr:row>
      <xdr:rowOff>0</xdr:rowOff>
    </xdr:from>
    <xdr:to>
      <xdr:col>10</xdr:col>
      <xdr:colOff>425450</xdr:colOff>
      <xdr:row>56</xdr:row>
      <xdr:rowOff>165100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3E52C992-38EF-45A7-803C-8E9F8F577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opLeftCell="A7" workbookViewId="0">
      <selection activeCell="A15" sqref="A15:M20"/>
    </sheetView>
  </sheetViews>
  <sheetFormatPr defaultRowHeight="14.5" x14ac:dyDescent="0.35"/>
  <cols>
    <col min="1" max="1" width="12.54296875" customWidth="1"/>
    <col min="5" max="5" width="11.81640625" bestFit="1" customWidth="1"/>
    <col min="8" max="8" width="13.54296875" customWidth="1"/>
    <col min="9" max="9" width="14.453125" customWidth="1"/>
    <col min="10" max="10" width="12.90625" customWidth="1"/>
    <col min="11" max="11" width="17.54296875" customWidth="1"/>
    <col min="12" max="12" width="16.08984375" customWidth="1"/>
    <col min="13" max="13" width="16.36328125" customWidth="1"/>
  </cols>
  <sheetData>
    <row r="1" spans="1:13" x14ac:dyDescent="0.35">
      <c r="A1" s="11" t="s">
        <v>0</v>
      </c>
      <c r="B1" s="11" t="s">
        <v>1</v>
      </c>
      <c r="C1" s="11" t="s">
        <v>2</v>
      </c>
      <c r="D1" s="11" t="s">
        <v>3</v>
      </c>
      <c r="E1" s="11" t="s">
        <v>10</v>
      </c>
      <c r="F1" s="11" t="s">
        <v>14</v>
      </c>
      <c r="G1" s="2"/>
      <c r="H1" s="11" t="s">
        <v>12</v>
      </c>
      <c r="I1" s="11"/>
      <c r="J1" s="11"/>
      <c r="K1" s="11" t="s">
        <v>13</v>
      </c>
      <c r="L1" s="11"/>
      <c r="M1" s="11"/>
    </row>
    <row r="2" spans="1:13" x14ac:dyDescent="0.35">
      <c r="A2" s="11"/>
      <c r="B2" s="11"/>
      <c r="C2" s="11"/>
      <c r="D2" s="11"/>
      <c r="E2" s="11"/>
      <c r="F2" s="11"/>
      <c r="G2" s="2" t="s">
        <v>15</v>
      </c>
      <c r="H2" t="s">
        <v>8</v>
      </c>
      <c r="I2" t="s">
        <v>9</v>
      </c>
      <c r="J2" t="s">
        <v>11</v>
      </c>
      <c r="K2" t="s">
        <v>8</v>
      </c>
      <c r="L2" t="s">
        <v>9</v>
      </c>
      <c r="M2" t="s">
        <v>11</v>
      </c>
    </row>
    <row r="3" spans="1:13" x14ac:dyDescent="0.35">
      <c r="A3" t="s">
        <v>7</v>
      </c>
      <c r="B3">
        <v>18320</v>
      </c>
      <c r="C3">
        <v>1.0999999999999999E-2</v>
      </c>
      <c r="D3" s="2">
        <v>0</v>
      </c>
      <c r="E3" s="2">
        <v>0</v>
      </c>
      <c r="F3" s="2">
        <v>0</v>
      </c>
      <c r="G3" s="2"/>
      <c r="J3">
        <v>0</v>
      </c>
      <c r="M3">
        <v>0</v>
      </c>
    </row>
    <row r="4" spans="1:13" x14ac:dyDescent="0.35">
      <c r="A4" t="s">
        <v>7</v>
      </c>
      <c r="B4">
        <v>18320</v>
      </c>
      <c r="C4">
        <v>1.0999999999999999E-2</v>
      </c>
      <c r="D4">
        <v>62.5</v>
      </c>
      <c r="E4">
        <f t="shared" ref="E4:E25" si="0">(D4*0.000000001*C4)/B4</f>
        <v>3.7527292576419219E-14</v>
      </c>
      <c r="F4">
        <f t="shared" ref="F4:F20" si="1">E4*10^12</f>
        <v>3.7527292576419222E-2</v>
      </c>
      <c r="H4" s="1"/>
      <c r="I4" s="1"/>
      <c r="J4" s="1">
        <v>0</v>
      </c>
      <c r="K4" s="1">
        <v>0</v>
      </c>
      <c r="L4" s="1">
        <v>0</v>
      </c>
      <c r="M4" s="1">
        <f>0.5*(L4+K4)</f>
        <v>0</v>
      </c>
    </row>
    <row r="5" spans="1:13" x14ac:dyDescent="0.35">
      <c r="A5" t="s">
        <v>7</v>
      </c>
      <c r="B5">
        <v>18320</v>
      </c>
      <c r="C5">
        <v>1.0999999999999999E-2</v>
      </c>
      <c r="D5" s="4">
        <v>125</v>
      </c>
      <c r="E5">
        <f t="shared" si="0"/>
        <v>7.5054585152838437E-14</v>
      </c>
      <c r="F5">
        <f t="shared" si="1"/>
        <v>7.5054585152838443E-2</v>
      </c>
      <c r="H5">
        <v>82951</v>
      </c>
      <c r="I5">
        <v>182782</v>
      </c>
      <c r="J5" s="4">
        <f>(I5+H5)/2</f>
        <v>132866.5</v>
      </c>
      <c r="K5">
        <v>351084</v>
      </c>
      <c r="L5">
        <v>373475</v>
      </c>
      <c r="M5" s="4">
        <f t="shared" ref="M5:M25" si="2">0.5*(L5+K5)</f>
        <v>362279.5</v>
      </c>
    </row>
    <row r="6" spans="1:13" x14ac:dyDescent="0.35">
      <c r="A6" t="s">
        <v>7</v>
      </c>
      <c r="B6">
        <v>18320</v>
      </c>
      <c r="C6">
        <v>1.0999999999999999E-2</v>
      </c>
      <c r="D6" s="4">
        <v>250</v>
      </c>
      <c r="E6">
        <f t="shared" si="0"/>
        <v>1.5010917030567687E-13</v>
      </c>
      <c r="F6">
        <f t="shared" si="1"/>
        <v>0.15010917030567689</v>
      </c>
      <c r="H6">
        <v>391560</v>
      </c>
      <c r="I6">
        <v>405733</v>
      </c>
      <c r="J6" s="4">
        <f>(I6+H6)/2</f>
        <v>398646.5</v>
      </c>
      <c r="K6">
        <v>690438</v>
      </c>
      <c r="L6">
        <v>364919</v>
      </c>
      <c r="M6" s="4">
        <f t="shared" si="2"/>
        <v>527678.5</v>
      </c>
    </row>
    <row r="7" spans="1:13" x14ac:dyDescent="0.35">
      <c r="A7" t="s">
        <v>7</v>
      </c>
      <c r="B7">
        <v>18320</v>
      </c>
      <c r="C7">
        <v>1.0999999999999999E-2</v>
      </c>
      <c r="D7" s="4">
        <v>500</v>
      </c>
      <c r="E7">
        <f t="shared" si="0"/>
        <v>3.0021834061135375E-13</v>
      </c>
      <c r="F7">
        <f t="shared" si="1"/>
        <v>0.30021834061135377</v>
      </c>
      <c r="H7">
        <v>847067</v>
      </c>
      <c r="I7">
        <v>881867</v>
      </c>
      <c r="J7" s="4">
        <f>(I7+H7)/2</f>
        <v>864467</v>
      </c>
      <c r="K7">
        <v>959241</v>
      </c>
      <c r="L7">
        <v>644118</v>
      </c>
      <c r="M7" s="4">
        <f t="shared" si="2"/>
        <v>801679.5</v>
      </c>
    </row>
    <row r="8" spans="1:13" x14ac:dyDescent="0.35">
      <c r="A8" t="s">
        <v>7</v>
      </c>
      <c r="B8">
        <v>18320</v>
      </c>
      <c r="C8">
        <v>1.0999999999999999E-2</v>
      </c>
      <c r="D8" s="4">
        <v>1000</v>
      </c>
      <c r="E8">
        <f t="shared" si="0"/>
        <v>6.004366812227075E-13</v>
      </c>
      <c r="F8">
        <f t="shared" si="1"/>
        <v>0.60043668122270755</v>
      </c>
      <c r="H8">
        <v>2074693</v>
      </c>
      <c r="I8">
        <v>1754130</v>
      </c>
      <c r="J8" s="4">
        <f>(I8+H8)/2</f>
        <v>1914411.5</v>
      </c>
      <c r="K8">
        <v>1728245</v>
      </c>
      <c r="L8">
        <v>1080472</v>
      </c>
      <c r="M8" s="4">
        <f t="shared" si="2"/>
        <v>1404358.5</v>
      </c>
    </row>
    <row r="9" spans="1:13" x14ac:dyDescent="0.35">
      <c r="D9" s="4">
        <v>0</v>
      </c>
      <c r="J9" s="4"/>
      <c r="M9" s="4"/>
    </row>
    <row r="10" spans="1:13" x14ac:dyDescent="0.35">
      <c r="A10" t="s">
        <v>6</v>
      </c>
      <c r="B10">
        <v>21586</v>
      </c>
      <c r="C10">
        <v>9.4999999999999998E-3</v>
      </c>
      <c r="D10">
        <v>62.5</v>
      </c>
      <c r="E10">
        <f t="shared" si="0"/>
        <v>2.750625405355323E-14</v>
      </c>
      <c r="F10">
        <f t="shared" si="1"/>
        <v>2.7506254053553229E-2</v>
      </c>
      <c r="H10" s="1"/>
      <c r="I10" s="1"/>
      <c r="J10" s="1">
        <v>0</v>
      </c>
      <c r="K10" s="1">
        <v>0</v>
      </c>
      <c r="L10" s="1">
        <v>0</v>
      </c>
      <c r="M10" s="1">
        <f t="shared" si="2"/>
        <v>0</v>
      </c>
    </row>
    <row r="11" spans="1:13" x14ac:dyDescent="0.35">
      <c r="A11" t="s">
        <v>6</v>
      </c>
      <c r="B11">
        <v>21586</v>
      </c>
      <c r="C11">
        <v>9.4999999999999998E-3</v>
      </c>
      <c r="D11">
        <v>125</v>
      </c>
      <c r="E11">
        <f t="shared" si="0"/>
        <v>5.501250810710646E-14</v>
      </c>
      <c r="F11">
        <f t="shared" si="1"/>
        <v>5.5012508107106457E-2</v>
      </c>
      <c r="H11" s="1"/>
      <c r="I11" s="1"/>
      <c r="J11" s="1">
        <v>0</v>
      </c>
      <c r="K11" s="1">
        <v>0</v>
      </c>
      <c r="L11" s="1">
        <v>0</v>
      </c>
      <c r="M11" s="1">
        <f t="shared" si="2"/>
        <v>0</v>
      </c>
    </row>
    <row r="12" spans="1:13" x14ac:dyDescent="0.35">
      <c r="A12" t="s">
        <v>6</v>
      </c>
      <c r="B12">
        <v>21586</v>
      </c>
      <c r="C12">
        <v>9.4999999999999998E-3</v>
      </c>
      <c r="D12">
        <v>250</v>
      </c>
      <c r="E12">
        <f t="shared" si="0"/>
        <v>1.1002501621421292E-13</v>
      </c>
      <c r="F12">
        <f t="shared" si="1"/>
        <v>0.11002501621421291</v>
      </c>
      <c r="H12" s="1"/>
      <c r="I12" s="1"/>
      <c r="J12" s="1">
        <v>0</v>
      </c>
      <c r="K12" s="1">
        <v>0</v>
      </c>
      <c r="L12" s="1">
        <v>0</v>
      </c>
      <c r="M12" s="1">
        <f t="shared" si="2"/>
        <v>0</v>
      </c>
    </row>
    <row r="13" spans="1:13" x14ac:dyDescent="0.35">
      <c r="A13" t="s">
        <v>6</v>
      </c>
      <c r="B13">
        <v>21586</v>
      </c>
      <c r="C13">
        <v>9.4999999999999998E-3</v>
      </c>
      <c r="D13" s="3">
        <v>500</v>
      </c>
      <c r="E13">
        <f t="shared" si="0"/>
        <v>2.2005003242842584E-13</v>
      </c>
      <c r="F13">
        <f t="shared" si="1"/>
        <v>0.22005003242842583</v>
      </c>
      <c r="H13">
        <v>260364</v>
      </c>
      <c r="I13">
        <v>23837</v>
      </c>
      <c r="J13" s="3">
        <f>(I13+H13)/2</f>
        <v>142100.5</v>
      </c>
      <c r="K13">
        <v>215055</v>
      </c>
      <c r="L13">
        <v>140209</v>
      </c>
      <c r="M13" s="3">
        <f t="shared" si="2"/>
        <v>177632</v>
      </c>
    </row>
    <row r="14" spans="1:13" x14ac:dyDescent="0.35">
      <c r="A14" t="s">
        <v>6</v>
      </c>
      <c r="B14">
        <v>21586</v>
      </c>
      <c r="C14">
        <v>9.4999999999999998E-3</v>
      </c>
      <c r="D14" s="3">
        <v>1000</v>
      </c>
      <c r="E14">
        <f t="shared" si="0"/>
        <v>4.4010006485685168E-13</v>
      </c>
      <c r="F14">
        <f t="shared" si="1"/>
        <v>0.44010006485685166</v>
      </c>
      <c r="H14">
        <v>497060</v>
      </c>
      <c r="I14">
        <v>404983</v>
      </c>
      <c r="J14" s="3">
        <f>(I14+H14)/2</f>
        <v>451021.5</v>
      </c>
      <c r="K14">
        <v>297723</v>
      </c>
      <c r="L14">
        <v>253301</v>
      </c>
      <c r="M14" s="3">
        <f t="shared" si="2"/>
        <v>275512</v>
      </c>
    </row>
    <row r="15" spans="1:13" x14ac:dyDescent="0.35">
      <c r="A15" t="s">
        <v>7</v>
      </c>
      <c r="B15">
        <v>18320</v>
      </c>
      <c r="C15">
        <v>1.0999999999999999E-2</v>
      </c>
      <c r="D15" s="2">
        <v>0</v>
      </c>
      <c r="E15" s="2">
        <v>0</v>
      </c>
      <c r="F15" s="2">
        <v>0</v>
      </c>
      <c r="G15" s="2"/>
      <c r="J15">
        <v>0</v>
      </c>
      <c r="M15">
        <v>0</v>
      </c>
    </row>
    <row r="16" spans="1:13" x14ac:dyDescent="0.35">
      <c r="A16" t="s">
        <v>5</v>
      </c>
      <c r="B16">
        <v>26034</v>
      </c>
      <c r="C16">
        <v>3.1300000000000001E-2</v>
      </c>
      <c r="D16">
        <v>62.5</v>
      </c>
      <c r="E16">
        <f t="shared" si="0"/>
        <v>7.5142121840669918E-14</v>
      </c>
      <c r="F16">
        <f t="shared" si="1"/>
        <v>7.5142121840669915E-2</v>
      </c>
      <c r="H16" s="1"/>
      <c r="I16" s="1"/>
      <c r="J16" s="1">
        <v>0</v>
      </c>
      <c r="K16" s="1">
        <v>0</v>
      </c>
      <c r="L16" s="1">
        <v>0</v>
      </c>
      <c r="M16" s="1">
        <f t="shared" si="2"/>
        <v>0</v>
      </c>
    </row>
    <row r="17" spans="1:13" x14ac:dyDescent="0.35">
      <c r="A17" t="s">
        <v>5</v>
      </c>
      <c r="B17">
        <v>26034</v>
      </c>
      <c r="C17">
        <v>3.1300000000000001E-2</v>
      </c>
      <c r="D17" s="5">
        <v>125</v>
      </c>
      <c r="E17">
        <f t="shared" si="0"/>
        <v>1.5028424368133984E-13</v>
      </c>
      <c r="F17">
        <f t="shared" si="1"/>
        <v>0.15028424368133983</v>
      </c>
      <c r="H17">
        <v>333757</v>
      </c>
      <c r="I17">
        <v>348324</v>
      </c>
      <c r="J17" s="5">
        <f>(I17+H17)/2</f>
        <v>341040.5</v>
      </c>
      <c r="K17">
        <v>540265</v>
      </c>
      <c r="L17">
        <v>552307</v>
      </c>
      <c r="M17" s="5">
        <f t="shared" si="2"/>
        <v>546286</v>
      </c>
    </row>
    <row r="18" spans="1:13" x14ac:dyDescent="0.35">
      <c r="A18" t="s">
        <v>5</v>
      </c>
      <c r="B18">
        <v>26034</v>
      </c>
      <c r="C18">
        <v>3.1300000000000001E-2</v>
      </c>
      <c r="D18" s="5">
        <v>250</v>
      </c>
      <c r="E18">
        <f t="shared" si="0"/>
        <v>3.0056848736267967E-13</v>
      </c>
      <c r="F18">
        <f t="shared" si="1"/>
        <v>0.30056848736267966</v>
      </c>
      <c r="H18">
        <v>1108386</v>
      </c>
      <c r="I18">
        <v>348234</v>
      </c>
      <c r="J18" s="5">
        <f>(I18+H18)/2</f>
        <v>728310</v>
      </c>
      <c r="K18">
        <v>1536900</v>
      </c>
      <c r="L18">
        <v>1161213</v>
      </c>
      <c r="M18" s="5">
        <f t="shared" si="2"/>
        <v>1349056.5</v>
      </c>
    </row>
    <row r="19" spans="1:13" x14ac:dyDescent="0.35">
      <c r="A19" t="s">
        <v>5</v>
      </c>
      <c r="B19">
        <v>26034</v>
      </c>
      <c r="C19">
        <v>3.1300000000000001E-2</v>
      </c>
      <c r="D19" s="5">
        <v>500</v>
      </c>
      <c r="E19">
        <f t="shared" si="0"/>
        <v>6.0113697472535935E-13</v>
      </c>
      <c r="F19">
        <f t="shared" si="1"/>
        <v>0.60113697472535932</v>
      </c>
      <c r="H19">
        <v>2831792</v>
      </c>
      <c r="I19">
        <v>1221085</v>
      </c>
      <c r="J19" s="5">
        <f>(I19+H19)/2</f>
        <v>2026438.5</v>
      </c>
      <c r="K19">
        <v>2230331</v>
      </c>
      <c r="L19">
        <v>1428849</v>
      </c>
      <c r="M19" s="5">
        <f t="shared" si="2"/>
        <v>1829590</v>
      </c>
    </row>
    <row r="20" spans="1:13" x14ac:dyDescent="0.35">
      <c r="A20" t="s">
        <v>5</v>
      </c>
      <c r="B20">
        <v>26034</v>
      </c>
      <c r="C20">
        <v>3.1300000000000001E-2</v>
      </c>
      <c r="D20" s="5">
        <v>1000</v>
      </c>
      <c r="E20">
        <f t="shared" si="0"/>
        <v>1.2022739494507187E-12</v>
      </c>
      <c r="F20">
        <f t="shared" si="1"/>
        <v>1.2022739494507186</v>
      </c>
      <c r="H20">
        <v>5719643</v>
      </c>
      <c r="I20">
        <v>4775337</v>
      </c>
      <c r="J20" s="5">
        <f>(I20+H20)/2</f>
        <v>5247490</v>
      </c>
      <c r="K20">
        <v>3073600</v>
      </c>
      <c r="L20">
        <v>2553574</v>
      </c>
      <c r="M20" s="5">
        <f t="shared" si="2"/>
        <v>2813587</v>
      </c>
    </row>
    <row r="21" spans="1:13" x14ac:dyDescent="0.35">
      <c r="A21" t="s">
        <v>4</v>
      </c>
      <c r="B21">
        <v>39311</v>
      </c>
      <c r="C21">
        <v>5.7099999999999998E-2</v>
      </c>
      <c r="D21">
        <v>62.5</v>
      </c>
      <c r="E21">
        <f t="shared" si="0"/>
        <v>9.0782478186767074E-14</v>
      </c>
      <c r="H21" s="1"/>
      <c r="I21" s="1"/>
      <c r="J21" s="1">
        <v>0</v>
      </c>
      <c r="K21" s="1">
        <v>0</v>
      </c>
      <c r="L21" s="1"/>
      <c r="M21" s="1">
        <f t="shared" si="2"/>
        <v>0</v>
      </c>
    </row>
    <row r="22" spans="1:13" x14ac:dyDescent="0.35">
      <c r="A22" t="s">
        <v>4</v>
      </c>
      <c r="B22">
        <v>39311</v>
      </c>
      <c r="C22">
        <v>5.7099999999999998E-2</v>
      </c>
      <c r="D22">
        <v>125</v>
      </c>
      <c r="E22">
        <f t="shared" si="0"/>
        <v>1.8156495637353415E-13</v>
      </c>
      <c r="H22" s="1"/>
      <c r="I22" s="1"/>
      <c r="J22" s="1">
        <v>0</v>
      </c>
      <c r="K22" s="1">
        <v>0</v>
      </c>
      <c r="L22" s="1"/>
      <c r="M22" s="1">
        <f t="shared" si="2"/>
        <v>0</v>
      </c>
    </row>
    <row r="23" spans="1:13" x14ac:dyDescent="0.35">
      <c r="A23" t="s">
        <v>4</v>
      </c>
      <c r="B23">
        <v>39311</v>
      </c>
      <c r="C23">
        <v>5.7099999999999998E-2</v>
      </c>
      <c r="D23" s="6">
        <v>250</v>
      </c>
      <c r="E23">
        <f t="shared" si="0"/>
        <v>3.631299127470683E-13</v>
      </c>
      <c r="F23">
        <f>E23*10^12</f>
        <v>0.3631299127470683</v>
      </c>
      <c r="H23">
        <v>561424</v>
      </c>
      <c r="I23">
        <v>615241</v>
      </c>
      <c r="J23" s="6">
        <f>(I23+H23)/2</f>
        <v>588332.5</v>
      </c>
      <c r="K23">
        <v>624147</v>
      </c>
      <c r="L23">
        <v>656055</v>
      </c>
      <c r="M23" s="6">
        <f t="shared" si="2"/>
        <v>640101</v>
      </c>
    </row>
    <row r="24" spans="1:13" x14ac:dyDescent="0.35">
      <c r="A24" t="s">
        <v>4</v>
      </c>
      <c r="B24">
        <v>39311</v>
      </c>
      <c r="C24">
        <v>5.7099999999999998E-2</v>
      </c>
      <c r="D24" s="6">
        <v>500</v>
      </c>
      <c r="E24">
        <f t="shared" si="0"/>
        <v>7.2625982549413659E-13</v>
      </c>
      <c r="F24">
        <f>E24*10^12</f>
        <v>0.72625982549413659</v>
      </c>
      <c r="H24">
        <v>2553285</v>
      </c>
      <c r="I24">
        <v>2624414</v>
      </c>
      <c r="J24" s="6">
        <f>(I24+H24)/2</f>
        <v>2588849.5</v>
      </c>
      <c r="K24">
        <v>2248686</v>
      </c>
      <c r="L24">
        <v>2298123</v>
      </c>
      <c r="M24" s="6">
        <f t="shared" si="2"/>
        <v>2273404.5</v>
      </c>
    </row>
    <row r="25" spans="1:13" x14ac:dyDescent="0.35">
      <c r="A25" t="s">
        <v>4</v>
      </c>
      <c r="B25">
        <v>39311</v>
      </c>
      <c r="C25">
        <v>5.7099999999999998E-2</v>
      </c>
      <c r="D25" s="6">
        <v>1000</v>
      </c>
      <c r="E25">
        <f t="shared" si="0"/>
        <v>1.4525196509882732E-12</v>
      </c>
      <c r="F25">
        <f>E25*10^12</f>
        <v>1.4525196509882732</v>
      </c>
      <c r="H25">
        <v>6640038</v>
      </c>
      <c r="I25">
        <v>6787050</v>
      </c>
      <c r="J25" s="6">
        <f>(I25+H25)/2</f>
        <v>6713544</v>
      </c>
      <c r="K25">
        <v>4197477</v>
      </c>
      <c r="L25">
        <v>3931281</v>
      </c>
      <c r="M25" s="6">
        <f t="shared" si="2"/>
        <v>4064379</v>
      </c>
    </row>
  </sheetData>
  <sortState xmlns:xlrd2="http://schemas.microsoft.com/office/spreadsheetml/2017/richdata2" ref="A4:J25">
    <sortCondition ref="A2:A25"/>
  </sortState>
  <mergeCells count="8">
    <mergeCell ref="H1:J1"/>
    <mergeCell ref="K1:M1"/>
    <mergeCell ref="C1:C2"/>
    <mergeCell ref="B1:B2"/>
    <mergeCell ref="A1:A2"/>
    <mergeCell ref="D1:D2"/>
    <mergeCell ref="E1:E2"/>
    <mergeCell ref="F1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workbookViewId="0">
      <selection activeCell="A2" sqref="A2:J2"/>
    </sheetView>
  </sheetViews>
  <sheetFormatPr defaultRowHeight="14.5" x14ac:dyDescent="0.35"/>
  <cols>
    <col min="4" max="4" width="24" customWidth="1"/>
    <col min="5" max="5" width="13.26953125" customWidth="1"/>
    <col min="6" max="6" width="12.7265625" customWidth="1"/>
    <col min="8" max="8" width="16.08984375" customWidth="1"/>
    <col min="9" max="9" width="14.7265625" customWidth="1"/>
    <col min="10" max="10" width="9.08984375" customWidth="1"/>
  </cols>
  <sheetData>
    <row r="1" spans="1:10" x14ac:dyDescent="0.35">
      <c r="A1" s="9"/>
      <c r="B1" s="9"/>
      <c r="C1" s="9"/>
      <c r="D1" s="9"/>
      <c r="E1" s="12" t="s">
        <v>20</v>
      </c>
      <c r="F1" s="12"/>
      <c r="G1" s="12"/>
      <c r="H1" s="13" t="s">
        <v>21</v>
      </c>
      <c r="I1" s="13"/>
      <c r="J1" s="13"/>
    </row>
    <row r="2" spans="1:10" ht="72.5" x14ac:dyDescent="0.35">
      <c r="A2" s="16" t="s">
        <v>17</v>
      </c>
      <c r="B2" s="16" t="s">
        <v>22</v>
      </c>
      <c r="C2" s="16" t="s">
        <v>2</v>
      </c>
      <c r="D2" s="16" t="s">
        <v>18</v>
      </c>
      <c r="E2" s="17" t="s">
        <v>23</v>
      </c>
      <c r="F2" s="17" t="s">
        <v>24</v>
      </c>
      <c r="G2" s="17" t="s">
        <v>25</v>
      </c>
      <c r="H2" s="17" t="s">
        <v>23</v>
      </c>
      <c r="I2" s="17" t="s">
        <v>24</v>
      </c>
      <c r="J2" s="17" t="s">
        <v>25</v>
      </c>
    </row>
    <row r="3" spans="1:10" x14ac:dyDescent="0.35">
      <c r="A3" s="7" t="s">
        <v>7</v>
      </c>
      <c r="B3" s="7">
        <v>18320</v>
      </c>
      <c r="C3" s="7">
        <v>1.0999999999999999E-2</v>
      </c>
      <c r="D3" s="8">
        <v>0</v>
      </c>
      <c r="E3" s="7" t="s">
        <v>19</v>
      </c>
      <c r="F3" s="7" t="s">
        <v>19</v>
      </c>
      <c r="G3" s="7" t="s">
        <v>19</v>
      </c>
      <c r="H3" s="7" t="s">
        <v>19</v>
      </c>
      <c r="I3" s="7" t="s">
        <v>19</v>
      </c>
      <c r="J3" s="7" t="s">
        <v>19</v>
      </c>
    </row>
    <row r="4" spans="1:10" x14ac:dyDescent="0.35">
      <c r="A4" s="7" t="s">
        <v>7</v>
      </c>
      <c r="B4" s="7">
        <v>18320</v>
      </c>
      <c r="C4" s="7">
        <v>1.0999999999999999E-2</v>
      </c>
      <c r="D4" s="8">
        <v>62.5</v>
      </c>
      <c r="E4" s="7" t="s">
        <v>19</v>
      </c>
      <c r="F4" s="7" t="s">
        <v>19</v>
      </c>
      <c r="G4" s="7" t="s">
        <v>19</v>
      </c>
      <c r="H4" s="7" t="s">
        <v>19</v>
      </c>
      <c r="I4" s="7" t="s">
        <v>19</v>
      </c>
      <c r="J4" s="7" t="s">
        <v>19</v>
      </c>
    </row>
    <row r="5" spans="1:10" x14ac:dyDescent="0.35">
      <c r="A5" s="7" t="s">
        <v>7</v>
      </c>
      <c r="B5" s="7">
        <v>18320</v>
      </c>
      <c r="C5" s="7">
        <v>1.0999999999999999E-2</v>
      </c>
      <c r="D5" s="8">
        <v>125</v>
      </c>
      <c r="E5" s="7">
        <v>82951</v>
      </c>
      <c r="F5" s="7">
        <v>182782</v>
      </c>
      <c r="G5" s="7">
        <f>(F5+E5)/2</f>
        <v>132866.5</v>
      </c>
      <c r="H5" s="7">
        <v>351084</v>
      </c>
      <c r="I5" s="7">
        <v>373475</v>
      </c>
      <c r="J5" s="7">
        <f t="shared" ref="J5:J8" si="0">0.5*(I5+H5)</f>
        <v>362279.5</v>
      </c>
    </row>
    <row r="6" spans="1:10" x14ac:dyDescent="0.35">
      <c r="A6" s="7" t="s">
        <v>7</v>
      </c>
      <c r="B6" s="7">
        <v>18320</v>
      </c>
      <c r="C6" s="7">
        <v>1.0999999999999999E-2</v>
      </c>
      <c r="D6" s="8">
        <v>250</v>
      </c>
      <c r="E6" s="7">
        <v>391560</v>
      </c>
      <c r="F6" s="7">
        <v>405733</v>
      </c>
      <c r="G6" s="7">
        <f>(F6+E6)/2</f>
        <v>398646.5</v>
      </c>
      <c r="H6" s="7">
        <v>690438</v>
      </c>
      <c r="I6" s="7">
        <v>364919</v>
      </c>
      <c r="J6" s="7">
        <f t="shared" si="0"/>
        <v>527678.5</v>
      </c>
    </row>
    <row r="7" spans="1:10" x14ac:dyDescent="0.35">
      <c r="A7" s="7" t="s">
        <v>7</v>
      </c>
      <c r="B7" s="7">
        <v>18320</v>
      </c>
      <c r="C7" s="7">
        <v>1.0999999999999999E-2</v>
      </c>
      <c r="D7" s="8">
        <v>500</v>
      </c>
      <c r="E7" s="7">
        <v>847067</v>
      </c>
      <c r="F7" s="7">
        <v>881867</v>
      </c>
      <c r="G7" s="7">
        <f>(F7+E7)/2</f>
        <v>864467</v>
      </c>
      <c r="H7" s="7">
        <v>959241</v>
      </c>
      <c r="I7" s="7">
        <v>644118</v>
      </c>
      <c r="J7" s="7">
        <f t="shared" si="0"/>
        <v>801679.5</v>
      </c>
    </row>
    <row r="8" spans="1:10" x14ac:dyDescent="0.35">
      <c r="A8" s="7" t="s">
        <v>7</v>
      </c>
      <c r="B8" s="7">
        <v>18320</v>
      </c>
      <c r="C8" s="7">
        <v>1.0999999999999999E-2</v>
      </c>
      <c r="D8" s="8">
        <v>1000</v>
      </c>
      <c r="E8" s="7">
        <v>2074693</v>
      </c>
      <c r="F8" s="7">
        <v>1754130</v>
      </c>
      <c r="G8" s="7">
        <f>(F8+E8)/2</f>
        <v>1914411.5</v>
      </c>
      <c r="H8" s="7">
        <v>1728245</v>
      </c>
      <c r="I8" s="7">
        <v>1080472</v>
      </c>
      <c r="J8" s="7">
        <f t="shared" si="0"/>
        <v>1404358.5</v>
      </c>
    </row>
  </sheetData>
  <mergeCells count="2">
    <mergeCell ref="E1:G1"/>
    <mergeCell ref="H1:J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330-239D-4A8D-B227-F89DA1B57B50}">
  <dimension ref="A1:J8"/>
  <sheetViews>
    <sheetView workbookViewId="0">
      <selection activeCell="A2" sqref="A2:J2"/>
    </sheetView>
  </sheetViews>
  <sheetFormatPr defaultRowHeight="14.5" x14ac:dyDescent="0.35"/>
  <sheetData>
    <row r="1" spans="1:10" x14ac:dyDescent="0.35">
      <c r="A1" s="7"/>
      <c r="B1" s="7"/>
      <c r="C1" s="7"/>
      <c r="D1" s="7"/>
      <c r="E1" s="14" t="s">
        <v>20</v>
      </c>
      <c r="F1" s="14"/>
      <c r="G1" s="14"/>
      <c r="H1" s="15" t="s">
        <v>21</v>
      </c>
      <c r="I1" s="15"/>
      <c r="J1" s="15"/>
    </row>
    <row r="2" spans="1:10" ht="72.5" x14ac:dyDescent="0.35">
      <c r="A2" s="16" t="s">
        <v>17</v>
      </c>
      <c r="B2" s="16" t="s">
        <v>22</v>
      </c>
      <c r="C2" s="16" t="s">
        <v>2</v>
      </c>
      <c r="D2" s="16" t="s">
        <v>18</v>
      </c>
      <c r="E2" s="17" t="s">
        <v>23</v>
      </c>
      <c r="F2" s="17" t="s">
        <v>24</v>
      </c>
      <c r="G2" s="17" t="s">
        <v>25</v>
      </c>
      <c r="H2" s="17" t="s">
        <v>23</v>
      </c>
      <c r="I2" s="17" t="s">
        <v>24</v>
      </c>
      <c r="J2" s="17" t="s">
        <v>25</v>
      </c>
    </row>
    <row r="3" spans="1:10" x14ac:dyDescent="0.35">
      <c r="A3" s="7"/>
      <c r="B3" s="7"/>
      <c r="C3" s="7"/>
      <c r="D3" s="7">
        <v>0</v>
      </c>
      <c r="E3" s="7" t="s">
        <v>19</v>
      </c>
      <c r="F3" s="7" t="s">
        <v>19</v>
      </c>
      <c r="G3" s="7" t="s">
        <v>19</v>
      </c>
      <c r="H3" s="7" t="s">
        <v>19</v>
      </c>
      <c r="I3" s="7" t="s">
        <v>19</v>
      </c>
      <c r="J3" s="7" t="s">
        <v>19</v>
      </c>
    </row>
    <row r="4" spans="1:10" x14ac:dyDescent="0.35">
      <c r="A4" s="7" t="s">
        <v>6</v>
      </c>
      <c r="B4" s="7">
        <v>21586</v>
      </c>
      <c r="C4" s="7">
        <v>9.4999999999999998E-3</v>
      </c>
      <c r="D4" s="7">
        <v>62.5</v>
      </c>
      <c r="E4" s="7" t="s">
        <v>19</v>
      </c>
      <c r="F4" s="7" t="s">
        <v>19</v>
      </c>
      <c r="G4" s="7" t="s">
        <v>19</v>
      </c>
      <c r="H4" s="7" t="s">
        <v>19</v>
      </c>
      <c r="I4" s="7" t="s">
        <v>19</v>
      </c>
      <c r="J4" s="7" t="s">
        <v>19</v>
      </c>
    </row>
    <row r="5" spans="1:10" x14ac:dyDescent="0.35">
      <c r="A5" s="7" t="s">
        <v>6</v>
      </c>
      <c r="B5" s="7">
        <v>21586</v>
      </c>
      <c r="C5" s="7">
        <v>9.4999999999999998E-3</v>
      </c>
      <c r="D5" s="7">
        <v>125</v>
      </c>
      <c r="E5" s="7" t="s">
        <v>19</v>
      </c>
      <c r="F5" s="7" t="s">
        <v>19</v>
      </c>
      <c r="G5" s="7" t="s">
        <v>19</v>
      </c>
      <c r="H5" s="7" t="s">
        <v>19</v>
      </c>
      <c r="I5" s="7" t="s">
        <v>19</v>
      </c>
      <c r="J5" s="7" t="s">
        <v>19</v>
      </c>
    </row>
    <row r="6" spans="1:10" x14ac:dyDescent="0.35">
      <c r="A6" s="7" t="s">
        <v>6</v>
      </c>
      <c r="B6" s="7">
        <v>21586</v>
      </c>
      <c r="C6" s="7">
        <v>9.4999999999999998E-3</v>
      </c>
      <c r="D6" s="7">
        <v>250</v>
      </c>
      <c r="E6" s="7" t="s">
        <v>19</v>
      </c>
      <c r="F6" s="7" t="s">
        <v>19</v>
      </c>
      <c r="G6" s="7" t="s">
        <v>19</v>
      </c>
      <c r="H6" s="7" t="s">
        <v>19</v>
      </c>
      <c r="I6" s="7" t="s">
        <v>19</v>
      </c>
      <c r="J6" s="7" t="s">
        <v>19</v>
      </c>
    </row>
    <row r="7" spans="1:10" x14ac:dyDescent="0.35">
      <c r="A7" s="7" t="s">
        <v>6</v>
      </c>
      <c r="B7" s="7">
        <v>21586</v>
      </c>
      <c r="C7" s="7">
        <v>9.4999999999999998E-3</v>
      </c>
      <c r="D7" s="7">
        <v>500</v>
      </c>
      <c r="E7" s="7">
        <v>260364</v>
      </c>
      <c r="F7" s="7">
        <v>23837</v>
      </c>
      <c r="G7" s="7">
        <f>(F7+E7)/2</f>
        <v>142100.5</v>
      </c>
      <c r="H7" s="7">
        <v>215055</v>
      </c>
      <c r="I7" s="7">
        <v>140209</v>
      </c>
      <c r="J7" s="7">
        <f t="shared" ref="J7:J8" si="0">0.5*(I7+H7)</f>
        <v>177632</v>
      </c>
    </row>
    <row r="8" spans="1:10" x14ac:dyDescent="0.35">
      <c r="A8" s="7" t="s">
        <v>6</v>
      </c>
      <c r="B8" s="7">
        <v>21586</v>
      </c>
      <c r="C8" s="7">
        <v>9.4999999999999998E-3</v>
      </c>
      <c r="D8" s="7">
        <v>1000</v>
      </c>
      <c r="E8" s="7">
        <v>497060</v>
      </c>
      <c r="F8" s="7">
        <v>404983</v>
      </c>
      <c r="G8" s="7">
        <f>(F8+E8)/2</f>
        <v>451021.5</v>
      </c>
      <c r="H8" s="7">
        <v>297723</v>
      </c>
      <c r="I8" s="7">
        <v>253301</v>
      </c>
      <c r="J8" s="7">
        <f t="shared" si="0"/>
        <v>275512</v>
      </c>
    </row>
  </sheetData>
  <mergeCells count="2">
    <mergeCell ref="E1:G1"/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D9824-3CA0-4443-9F5D-A706C66AD724}">
  <dimension ref="A1:J8"/>
  <sheetViews>
    <sheetView workbookViewId="0">
      <selection activeCell="A2" sqref="A2:J2"/>
    </sheetView>
  </sheetViews>
  <sheetFormatPr defaultRowHeight="14.5" x14ac:dyDescent="0.35"/>
  <sheetData>
    <row r="1" spans="1:10" ht="14.5" customHeight="1" x14ac:dyDescent="0.35">
      <c r="A1" s="7"/>
      <c r="B1" s="7"/>
      <c r="C1" s="7"/>
      <c r="D1" s="7"/>
      <c r="E1" s="14" t="s">
        <v>20</v>
      </c>
      <c r="F1" s="14"/>
      <c r="G1" s="14"/>
      <c r="H1" s="15" t="s">
        <v>21</v>
      </c>
      <c r="I1" s="15"/>
      <c r="J1" s="15"/>
    </row>
    <row r="2" spans="1:10" ht="72.5" x14ac:dyDescent="0.35">
      <c r="A2" s="16" t="s">
        <v>17</v>
      </c>
      <c r="B2" s="16" t="s">
        <v>22</v>
      </c>
      <c r="C2" s="16" t="s">
        <v>2</v>
      </c>
      <c r="D2" s="16" t="s">
        <v>18</v>
      </c>
      <c r="E2" s="17" t="s">
        <v>23</v>
      </c>
      <c r="F2" s="17" t="s">
        <v>24</v>
      </c>
      <c r="G2" s="17" t="s">
        <v>25</v>
      </c>
      <c r="H2" s="17" t="s">
        <v>23</v>
      </c>
      <c r="I2" s="17" t="s">
        <v>24</v>
      </c>
      <c r="J2" s="17" t="s">
        <v>25</v>
      </c>
    </row>
    <row r="3" spans="1:10" x14ac:dyDescent="0.35">
      <c r="A3" s="7" t="s">
        <v>7</v>
      </c>
      <c r="B3" s="7">
        <v>18320</v>
      </c>
      <c r="C3" s="7">
        <v>1.0999999999999999E-2</v>
      </c>
      <c r="D3" s="10">
        <v>0</v>
      </c>
      <c r="E3" s="7" t="s">
        <v>19</v>
      </c>
      <c r="F3" s="7" t="s">
        <v>19</v>
      </c>
      <c r="G3" s="7" t="s">
        <v>19</v>
      </c>
      <c r="H3" s="7" t="s">
        <v>19</v>
      </c>
      <c r="I3" s="7" t="s">
        <v>19</v>
      </c>
      <c r="J3" s="7" t="s">
        <v>19</v>
      </c>
    </row>
    <row r="4" spans="1:10" x14ac:dyDescent="0.35">
      <c r="A4" s="7" t="s">
        <v>5</v>
      </c>
      <c r="B4" s="7">
        <v>26034</v>
      </c>
      <c r="C4" s="7">
        <v>3.1300000000000001E-2</v>
      </c>
      <c r="D4" s="7">
        <v>62.5</v>
      </c>
      <c r="E4" s="7" t="s">
        <v>19</v>
      </c>
      <c r="F4" s="7" t="s">
        <v>19</v>
      </c>
      <c r="G4" s="7" t="s">
        <v>19</v>
      </c>
      <c r="H4" s="7" t="s">
        <v>19</v>
      </c>
      <c r="I4" s="7" t="s">
        <v>19</v>
      </c>
      <c r="J4" s="7" t="s">
        <v>19</v>
      </c>
    </row>
    <row r="5" spans="1:10" x14ac:dyDescent="0.35">
      <c r="A5" s="7" t="s">
        <v>5</v>
      </c>
      <c r="B5" s="7">
        <v>26034</v>
      </c>
      <c r="C5" s="7">
        <v>3.1300000000000001E-2</v>
      </c>
      <c r="D5" s="7">
        <v>125</v>
      </c>
      <c r="E5" s="7">
        <v>333757</v>
      </c>
      <c r="F5" s="7">
        <v>348324</v>
      </c>
      <c r="G5" s="7">
        <f>(F5+E5)/2</f>
        <v>341040.5</v>
      </c>
      <c r="H5" s="7">
        <v>540265</v>
      </c>
      <c r="I5" s="7">
        <v>552307</v>
      </c>
      <c r="J5" s="7">
        <f t="shared" ref="J5:J8" si="0">0.5*(I5+H5)</f>
        <v>546286</v>
      </c>
    </row>
    <row r="6" spans="1:10" x14ac:dyDescent="0.35">
      <c r="A6" s="7" t="s">
        <v>5</v>
      </c>
      <c r="B6" s="7">
        <v>26034</v>
      </c>
      <c r="C6" s="7">
        <v>3.1300000000000001E-2</v>
      </c>
      <c r="D6" s="7">
        <v>250</v>
      </c>
      <c r="E6" s="7">
        <v>1108386</v>
      </c>
      <c r="F6" s="7">
        <v>348234</v>
      </c>
      <c r="G6" s="7">
        <f>(F6+E6)/2</f>
        <v>728310</v>
      </c>
      <c r="H6" s="7">
        <v>1536900</v>
      </c>
      <c r="I6" s="7">
        <v>1161213</v>
      </c>
      <c r="J6" s="7">
        <f t="shared" si="0"/>
        <v>1349056.5</v>
      </c>
    </row>
    <row r="7" spans="1:10" x14ac:dyDescent="0.35">
      <c r="A7" s="7" t="s">
        <v>5</v>
      </c>
      <c r="B7" s="7">
        <v>26034</v>
      </c>
      <c r="C7" s="7">
        <v>3.1300000000000001E-2</v>
      </c>
      <c r="D7" s="7">
        <v>500</v>
      </c>
      <c r="E7" s="7">
        <v>2831792</v>
      </c>
      <c r="F7" s="7">
        <v>1221085</v>
      </c>
      <c r="G7" s="7">
        <f>(F7+E7)/2</f>
        <v>2026438.5</v>
      </c>
      <c r="H7" s="7">
        <v>2230331</v>
      </c>
      <c r="I7" s="7">
        <v>1428849</v>
      </c>
      <c r="J7" s="7">
        <f t="shared" si="0"/>
        <v>1829590</v>
      </c>
    </row>
    <row r="8" spans="1:10" x14ac:dyDescent="0.35">
      <c r="A8" s="7" t="s">
        <v>5</v>
      </c>
      <c r="B8" s="7">
        <v>26034</v>
      </c>
      <c r="C8" s="7">
        <v>3.1300000000000001E-2</v>
      </c>
      <c r="D8" s="7">
        <v>1000</v>
      </c>
      <c r="E8" s="7">
        <v>5719643</v>
      </c>
      <c r="F8" s="7">
        <v>4775337</v>
      </c>
      <c r="G8" s="7">
        <f>(F8+E8)/2</f>
        <v>5247490</v>
      </c>
      <c r="H8" s="7">
        <v>3073600</v>
      </c>
      <c r="I8" s="7">
        <v>2553574</v>
      </c>
      <c r="J8" s="7">
        <f t="shared" si="0"/>
        <v>2813587</v>
      </c>
    </row>
  </sheetData>
  <mergeCells count="2">
    <mergeCell ref="E1:G1"/>
    <mergeCell ref="H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38D60-94DC-42FA-9622-F40933CE748E}">
  <dimension ref="A1:J8"/>
  <sheetViews>
    <sheetView tabSelected="1" workbookViewId="0">
      <selection activeCell="D13" sqref="D13"/>
    </sheetView>
  </sheetViews>
  <sheetFormatPr defaultRowHeight="14.5" x14ac:dyDescent="0.35"/>
  <sheetData>
    <row r="1" spans="1:10" x14ac:dyDescent="0.35">
      <c r="A1" s="7"/>
      <c r="B1" s="7"/>
      <c r="C1" s="7"/>
      <c r="D1" s="7"/>
      <c r="E1" s="14" t="s">
        <v>20</v>
      </c>
      <c r="F1" s="14"/>
      <c r="G1" s="14"/>
      <c r="H1" s="15" t="s">
        <v>21</v>
      </c>
      <c r="I1" s="15"/>
      <c r="J1" s="15"/>
    </row>
    <row r="2" spans="1:10" ht="72.5" x14ac:dyDescent="0.35">
      <c r="A2" s="16" t="s">
        <v>17</v>
      </c>
      <c r="B2" s="16" t="s">
        <v>22</v>
      </c>
      <c r="C2" s="16" t="s">
        <v>2</v>
      </c>
      <c r="D2" s="16" t="s">
        <v>18</v>
      </c>
      <c r="E2" s="17" t="s">
        <v>23</v>
      </c>
      <c r="F2" s="17" t="s">
        <v>24</v>
      </c>
      <c r="G2" s="17" t="s">
        <v>25</v>
      </c>
      <c r="H2" s="17" t="s">
        <v>23</v>
      </c>
      <c r="I2" s="17" t="s">
        <v>24</v>
      </c>
      <c r="J2" s="17" t="s">
        <v>25</v>
      </c>
    </row>
    <row r="3" spans="1:10" x14ac:dyDescent="0.35">
      <c r="A3" s="7" t="s">
        <v>4</v>
      </c>
      <c r="B3" s="7">
        <v>39311</v>
      </c>
      <c r="C3" s="7">
        <v>5.7099999999999998E-2</v>
      </c>
      <c r="D3" s="7">
        <v>0</v>
      </c>
      <c r="E3" s="7" t="s">
        <v>19</v>
      </c>
      <c r="F3" s="7" t="s">
        <v>19</v>
      </c>
      <c r="G3" s="7" t="s">
        <v>19</v>
      </c>
      <c r="H3" s="7" t="s">
        <v>19</v>
      </c>
      <c r="I3" s="7" t="s">
        <v>19</v>
      </c>
      <c r="J3" s="7" t="s">
        <v>19</v>
      </c>
    </row>
    <row r="4" spans="1:10" x14ac:dyDescent="0.35">
      <c r="A4" s="7" t="s">
        <v>4</v>
      </c>
      <c r="B4" s="7">
        <v>39311</v>
      </c>
      <c r="C4" s="7">
        <v>5.7099999999999998E-2</v>
      </c>
      <c r="D4" s="7">
        <v>62.5</v>
      </c>
      <c r="E4" s="7" t="s">
        <v>19</v>
      </c>
      <c r="F4" s="7" t="s">
        <v>19</v>
      </c>
      <c r="G4" s="7" t="s">
        <v>19</v>
      </c>
      <c r="H4" s="7" t="s">
        <v>19</v>
      </c>
      <c r="I4" s="7" t="s">
        <v>19</v>
      </c>
      <c r="J4" s="7" t="s">
        <v>19</v>
      </c>
    </row>
    <row r="5" spans="1:10" x14ac:dyDescent="0.35">
      <c r="A5" s="7" t="s">
        <v>4</v>
      </c>
      <c r="B5" s="7">
        <v>39311</v>
      </c>
      <c r="C5" s="7">
        <v>5.7099999999999998E-2</v>
      </c>
      <c r="D5" s="7">
        <v>125</v>
      </c>
      <c r="E5" s="7" t="s">
        <v>19</v>
      </c>
      <c r="F5" s="7" t="s">
        <v>19</v>
      </c>
      <c r="G5" s="7" t="s">
        <v>19</v>
      </c>
      <c r="H5" s="7" t="s">
        <v>19</v>
      </c>
      <c r="I5" s="7" t="s">
        <v>19</v>
      </c>
      <c r="J5" s="7" t="s">
        <v>19</v>
      </c>
    </row>
    <row r="6" spans="1:10" x14ac:dyDescent="0.35">
      <c r="A6" s="7" t="s">
        <v>4</v>
      </c>
      <c r="B6" s="7">
        <v>39311</v>
      </c>
      <c r="C6" s="7">
        <v>5.7099999999999998E-2</v>
      </c>
      <c r="D6" s="7">
        <v>250</v>
      </c>
      <c r="E6" s="7">
        <v>561424</v>
      </c>
      <c r="F6" s="7">
        <v>615241</v>
      </c>
      <c r="G6" s="7">
        <f>(F6+E6)/2</f>
        <v>588332.5</v>
      </c>
      <c r="H6" s="7">
        <v>624147</v>
      </c>
      <c r="I6" s="7">
        <v>656055</v>
      </c>
      <c r="J6" s="7">
        <f t="shared" ref="J6:J8" si="0">0.5*(I6+H6)</f>
        <v>640101</v>
      </c>
    </row>
    <row r="7" spans="1:10" x14ac:dyDescent="0.35">
      <c r="A7" s="7" t="s">
        <v>4</v>
      </c>
      <c r="B7" s="7">
        <v>39311</v>
      </c>
      <c r="C7" s="7">
        <v>5.7099999999999998E-2</v>
      </c>
      <c r="D7" s="7">
        <v>500</v>
      </c>
      <c r="E7" s="7">
        <v>2553285</v>
      </c>
      <c r="F7" s="7">
        <v>2624414</v>
      </c>
      <c r="G7" s="7">
        <f>(F7+E7)/2</f>
        <v>2588849.5</v>
      </c>
      <c r="H7" s="7">
        <v>2248686</v>
      </c>
      <c r="I7" s="7">
        <v>2298123</v>
      </c>
      <c r="J7" s="7">
        <f t="shared" si="0"/>
        <v>2273404.5</v>
      </c>
    </row>
    <row r="8" spans="1:10" x14ac:dyDescent="0.35">
      <c r="A8" s="7" t="s">
        <v>4</v>
      </c>
      <c r="B8" s="7">
        <v>39311</v>
      </c>
      <c r="C8" s="7">
        <v>5.7099999999999998E-2</v>
      </c>
      <c r="D8" s="7">
        <v>1000</v>
      </c>
      <c r="E8" s="7">
        <v>6640038</v>
      </c>
      <c r="F8" s="7">
        <v>6787050</v>
      </c>
      <c r="G8" s="7">
        <f>(F8+E8)/2</f>
        <v>6713544</v>
      </c>
      <c r="H8" s="7">
        <v>4197477</v>
      </c>
      <c r="I8" s="7">
        <v>3931281</v>
      </c>
      <c r="J8" s="7">
        <f t="shared" si="0"/>
        <v>4064379</v>
      </c>
    </row>
  </sheetData>
  <mergeCells count="2">
    <mergeCell ref="E1:G1"/>
    <mergeCell ref="H1:J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AE01C-C443-4AA9-B26B-99141E5D86BE}">
  <dimension ref="A2:G6"/>
  <sheetViews>
    <sheetView topLeftCell="A4" workbookViewId="0">
      <selection activeCell="C22" sqref="C22:C23"/>
    </sheetView>
  </sheetViews>
  <sheetFormatPr defaultRowHeight="14.5" x14ac:dyDescent="0.35"/>
  <sheetData>
    <row r="2" spans="1:7" x14ac:dyDescent="0.35">
      <c r="A2" t="s">
        <v>16</v>
      </c>
      <c r="B2">
        <v>0</v>
      </c>
      <c r="C2">
        <v>62.5</v>
      </c>
      <c r="D2">
        <v>125</v>
      </c>
      <c r="E2">
        <v>250</v>
      </c>
      <c r="F2">
        <v>500</v>
      </c>
      <c r="G2">
        <v>1000</v>
      </c>
    </row>
    <row r="3" spans="1:7" x14ac:dyDescent="0.35">
      <c r="A3" t="s">
        <v>7</v>
      </c>
    </row>
    <row r="4" spans="1:7" x14ac:dyDescent="0.35">
      <c r="A4" t="s">
        <v>6</v>
      </c>
    </row>
    <row r="5" spans="1:7" x14ac:dyDescent="0.35">
      <c r="A5" t="s">
        <v>5</v>
      </c>
    </row>
    <row r="6" spans="1:7" x14ac:dyDescent="0.35">
      <c r="A6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Arkusz1</vt:lpstr>
      <vt:lpstr>PB1</vt:lpstr>
      <vt:lpstr>PB2</vt:lpstr>
      <vt:lpstr>PB3</vt:lpstr>
      <vt:lpstr>PB4</vt:lpstr>
      <vt:lpstr>Arkusz5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Pawel</cp:lastModifiedBy>
  <dcterms:created xsi:type="dcterms:W3CDTF">2021-01-25T15:42:03Z</dcterms:created>
  <dcterms:modified xsi:type="dcterms:W3CDTF">2021-04-02T09:36:17Z</dcterms:modified>
</cp:coreProperties>
</file>